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bookViews>
  <sheets>
    <sheet name="卡派特惠专线" sheetId="29" r:id="rId1"/>
    <sheet name="快递专线" sheetId="30" r:id="rId2"/>
    <sheet name="化妆品特惠卡派" sheetId="31" r:id="rId3"/>
  </sheets>
  <definedNames>
    <definedName name="_xlnm.Print_Area" localSheetId="0">卡派特惠专线!$A$1:$I$10</definedName>
    <definedName name="_xlnm.Print_Area" localSheetId="1">快递专线!$A$1:$I$19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<sst xmlns="http://schemas.openxmlformats.org/spreadsheetml/2006/main" count="132" uniqueCount="62">
  <si>
    <r>
      <rPr>
        <b/>
        <sz val="18"/>
        <color theme="1"/>
        <rFont val="微软雅黑"/>
        <charset val="134"/>
      </rPr>
      <t>OA普船-食品普敏÷5000卡派   （合德船+0.5元）</t>
    </r>
    <r>
      <rPr>
        <b/>
        <sz val="18"/>
        <color rgb="FF0070C0"/>
        <rFont val="微软雅黑"/>
        <charset val="134"/>
      </rPr>
      <t>÷6000单询</t>
    </r>
  </si>
  <si>
    <t>邮编</t>
  </si>
  <si>
    <t>500kg</t>
  </si>
  <si>
    <t>1000kg</t>
  </si>
  <si>
    <t>2000-3000kg</t>
  </si>
  <si>
    <t>4000kg</t>
  </si>
  <si>
    <r>
      <rPr>
        <b/>
        <sz val="18"/>
        <color theme="1"/>
        <rFont val="宋体"/>
        <charset val="134"/>
        <scheme val="minor"/>
      </rPr>
      <t xml:space="preserve"> 食品化妆品专线   （拒收肉，蛋奶制品（动物使用另算）不接纯电/易燃易爆/稀土/违禁品等产品）自提件需收15USD/托，不足一个托算一个托（海关扣关或者丢件按货值且不超过20元每公斤赔偿退运费）
</t>
    </r>
    <r>
      <rPr>
        <b/>
        <sz val="18"/>
        <color rgb="FFFF0000"/>
        <rFont val="宋体"/>
        <charset val="134"/>
        <scheme val="minor"/>
      </rPr>
      <t>卡车服务为门到门服务，不含卸货叉车请咨悉</t>
    </r>
  </si>
  <si>
    <t>洛杉矶自提（谢绝私人或非卡车公司自提服务）</t>
  </si>
  <si>
    <t>邮编90.91.92开头</t>
  </si>
  <si>
    <t>单询</t>
  </si>
  <si>
    <t>邮编919.920.921开头（美墨边境）</t>
  </si>
  <si>
    <t>5截1开（OA船司统配）
开船后22-25天左右提取（不含开船延误，海关查验，节假日等不可控因素）</t>
  </si>
  <si>
    <t>邮编8.9{不含97.98.99}开头</t>
  </si>
  <si>
    <t xml:space="preserve">食品、饮料、软糖、干货、干果、茶叶、罐头、坚果、
辣条、饮料果汁、奶茶果茶、泡面薯片（非国外牌子）、
动物食品（动物食用非肉制品可接）、卤水煲汤料包
面包巧克力、
中药材、补充性保健品、成人用品、海鲜，虾蟹海带（干）
</t>
  </si>
  <si>
    <t>邮编97.98.99.7开头{不含阿拉斯}</t>
  </si>
  <si>
    <t>邮编5.6开头</t>
  </si>
  <si>
    <t>邮编3.4开头</t>
  </si>
  <si>
    <t>邮编0.1.2开头</t>
  </si>
  <si>
    <t>郑重声明：如遇查柜，因申报不符导致扣关问题，我司概不负责，产生所有后果及费用转发件人承担；瞒报、冲货等行为罚款2000-20000/票且不退运费，情节严重者送公安机关处理！</t>
  </si>
  <si>
    <t>拒收地址</t>
  </si>
  <si>
    <t>本渠道服务仅限于美国本土48洲,不接收邮箱BOX,军方地址,(不接收邮编：006-009 PUERTO RICO AND VIRGIN LSLANDS 波多黎各、维尔京群岛，966-969 HAWAIIAND GUAM 夏威夷、关岛  995-999 ALASKA 阿拉斯加等！)         
注意亚马逊货也可能产生住宅地址及杂费，如产生账单半年有效实报实销,欲知您所发货物目的地是否属偏远地区请上网查询,我司出货时不另行通知，以帐单产生为准；</t>
  </si>
  <si>
    <t>赔付标准：</t>
  </si>
  <si>
    <t>1.货物交由我司承运，在货物运输过程中丢失，经我司核实确认后按货物总重量赔偿货值且不超过RMB20/kg退运费；                                                                                                                                                                                                                                               2.已交UPS/FedEx后如有货件部分目的地派送时偶尔会有未扫描到的情况，如申请货物丢失索赔，亚马逊货件需提供派送部分货件的十天以后亚马逊后台上架记录证明（需要截图当下时间，如果能够提供视频更好），否则无法受理。非亚马逊货件丢失需在签收前向Fedex/UPS索要丢失证明（备案号），否则无法受理。按交货预报中的申报价值赔偿（最高不超过USD100/票）；                                                                                                                                                                                                                                                                                                                                                                                                                                                                       3.不承担货物多次转运产生的破损、时效延迟产生的损失等，如果需要这些特殊的保障，请客户自行购买保险，我司仅提供船名航次；
4.如遇战争，自然灾害等不可抗力因素除导致货物破坏或灭失，均不受理赔偿；                                                                                                                                                                                                                                                                                          5.在运输过程中如遇到航次延误/清关查验延误等引起的总体时效延误，均不受理赔偿;                                                                                                                                                                                                                                                                                                6.产品数量缺少、损坏不受理赔偿；                                                                                                                                                                                                                                                                                                                                                            7.易碎品不接受任何损坏赔偿；                                                                                                                                                                                                                                                                                                                                                             8.高价值货物建议客户自行购买商业保险，以应对丢件风险；                                                                                                                                                                                                                                                                                                                 9.POD显示货物已签收不予赔偿。
10.船泊突发异常/海关查验/港口工人罢工/美国公共节假日等不可抗拒因素均不予赔偿。</t>
  </si>
  <si>
    <t>免责申明：</t>
  </si>
  <si>
    <t>1、此渠道需及时支付货款，否则货物到当地清关后不予派送服务或耽误时效和费用等发件人（客户）承担；                                                                                                                                                                                                 
2、在运输过程中如果遇到船期、查验、延误等引起的总体时效延误，均不受理赔偿。我司对任何形式的延误或者货物的丢失，灭失（除书面报价另有说明外），均不赔偿任何产生的间接损失；
3、我司不再对货物包装做任何审核，对于入亚马逊仓库货件需贴2个以上合格的FBA标签，并贴有Made in China标示，亚马逊对超长、超重货件均有清晰的要求，请客户严格按亚马逊要求入仓（超长、超重货物请客户亚马逊仓库确认是否可以接收） 如亚马逊仓库因包装问题、标签问题产生拒收等原因，我司不承担任何责任及费用，且因此产生的费用均实报实销；
4、 易碎品不接受任何损失、损坏赔偿，贵重物品建议客人自行购买保险，否则任何形式的丢货默认按我司赔偿条款进行；
5、因快递派送会有些单号没有签收单，货物将以快递官网签收信息为准。如网站上显示已签收，但收件人未收到货件的我司概不负责，可协助配合开查；
6、如遇战争、罢工、自然灾害等不可抗拒因素导致货物破损或灭失，均不受理赔偿；</t>
  </si>
  <si>
    <t>如客户一旦交货到我司，我司默认为客户已详细阅读过此价格表备注内容及其说明，并接受其条款的约束；本价格表一切解释权归我司所有</t>
  </si>
  <si>
    <t>合德快船-化妆品普敏</t>
  </si>
  <si>
    <t>国家</t>
  </si>
  <si>
    <t>12KG</t>
  </si>
  <si>
    <t>21KG</t>
  </si>
  <si>
    <t>51KG</t>
  </si>
  <si>
    <t>100KG</t>
  </si>
  <si>
    <t>派送方式</t>
  </si>
  <si>
    <t>备注</t>
  </si>
  <si>
    <t>自打单</t>
  </si>
  <si>
    <t>自提</t>
  </si>
  <si>
    <t>快递出板费需收15USD/托，不足一个托算一个托</t>
  </si>
  <si>
    <t>美西（8，9开头）</t>
  </si>
  <si>
    <t xml:space="preserve">Fedex/UPS随机
</t>
  </si>
  <si>
    <t>6截3开
开船后16-18天左右提取（不含开船延误，海关查验，节假日等不可控因素）</t>
  </si>
  <si>
    <t xml:space="preserve"> </t>
  </si>
  <si>
    <t>美中（5，6，7开头）</t>
  </si>
  <si>
    <t>不接受仿牌
不接无牌纯电/易燃易爆/稀土/违禁品等产品（海关扣关或者丢件按货值且不超过20元每公斤赔偿退运费）</t>
  </si>
  <si>
    <t>美东（0，1，2，3，4，97，98，99开头)</t>
  </si>
  <si>
    <r>
      <rPr>
        <b/>
        <sz val="28"/>
        <color rgb="FFFFFF00"/>
        <rFont val="微软雅黑"/>
        <charset val="134"/>
      </rPr>
      <t xml:space="preserve">  合德快船</t>
    </r>
    <r>
      <rPr>
        <b/>
        <sz val="26"/>
        <color rgb="FFFFFF00"/>
        <rFont val="微软雅黑"/>
        <charset val="134"/>
      </rPr>
      <t xml:space="preserve">-食品专线 </t>
    </r>
    <r>
      <rPr>
        <b/>
        <sz val="18"/>
        <color rgb="FFFFFF00"/>
        <rFont val="微软雅黑"/>
        <charset val="134"/>
      </rPr>
      <t xml:space="preserve">  </t>
    </r>
    <r>
      <rPr>
        <b/>
        <sz val="14"/>
        <color rgb="FFFFFF00"/>
        <rFont val="微软雅黑"/>
        <charset val="134"/>
      </rPr>
      <t>（拒收肉，蛋奶制品（动物使用另算）不接纯电/易燃易爆/稀土/违禁品等产品）</t>
    </r>
  </si>
  <si>
    <t>自打单快递出板费需收15USD/托，不足一托算一个托（海关扣关或者丢件按货值且不超过20元每公斤赔偿退运费）</t>
  </si>
  <si>
    <r>
      <rPr>
        <b/>
        <sz val="11"/>
        <color theme="3" tint="-0.5"/>
        <rFont val="宋体"/>
        <charset val="134"/>
        <scheme val="minor"/>
      </rPr>
      <t>食品、饮料、软糖、干货、干果、茶叶、罐头、坚果、
辣条、饮料果汁、奶茶果茶、泡面薯片（非国外牌子）、
动物食品（动物食用非肉制品可接）、卤水煲汤料包
面包巧克力、
中药材、补充性保健品、成人用品、海鲜，虾蟹海带（干）</t>
    </r>
    <r>
      <rPr>
        <sz val="11"/>
        <color theme="3" tint="-0.5"/>
        <rFont val="宋体"/>
        <charset val="134"/>
        <scheme val="minor"/>
      </rPr>
      <t xml:space="preserve">
</t>
    </r>
  </si>
  <si>
    <r>
      <rPr>
        <b/>
        <sz val="28"/>
        <color rgb="FFFFFF00"/>
        <rFont val="微软雅黑"/>
        <charset val="134"/>
      </rPr>
      <t xml:space="preserve">          OA普船-食品专线   </t>
    </r>
    <r>
      <rPr>
        <b/>
        <sz val="14"/>
        <color rgb="FFFFFF00"/>
        <rFont val="微软雅黑"/>
        <charset val="134"/>
      </rPr>
      <t>（拒收肉蛋奶制品（动物使用另算）不接纯电/易燃易爆/稀土/违禁品等产品）</t>
    </r>
  </si>
  <si>
    <t>4截1开（OA船司统配）
开船后22-25天左右提取（不含开船延误，海关查验，节假日等不可控因素）</t>
  </si>
  <si>
    <r>
      <rPr>
        <b/>
        <sz val="11"/>
        <color theme="3" tint="-0.5"/>
        <rFont val="宋体"/>
        <charset val="134"/>
        <scheme val="minor"/>
      </rPr>
      <t>食品、饮料、软糖、干货、干果、茶叶、罐头、坚果、
辣条、饮料果汁、奶茶果茶、泡面薯片（非国外牌子）、
动物食品（动物食用肉制品可接）、卤水煲汤料包
面包巧克力、中药材、补充性保健品、海鲜，虾蟹海带（干）</t>
    </r>
    <r>
      <rPr>
        <sz val="11"/>
        <color theme="3" tint="-0.5"/>
        <rFont val="宋体"/>
        <charset val="134"/>
        <scheme val="minor"/>
      </rPr>
      <t xml:space="preserve">
</t>
    </r>
  </si>
  <si>
    <t>包装要求：</t>
  </si>
  <si>
    <t>材积计算方式：长*宽*高（CM）/6000，材积和实重取大收费；
一票多件货物单件货物最低计费重12kg，不足12kg按12kg结算，单件最高不超22KG；
UPS/FEDEX派送只接受纸箱包装，不接受无任何包装或用保鲜膜，布料，编织袋等作为外包装，木箱以及圆柱，不规则等异形包装；
产品和外箱需贴made in china标签（如未贴made in china标签导致查验扣关，我司不承担任何责任）、分货唛头，我司不再检查，亚马逊仓或海外仓外箱需贴两张入仓条码,以免亚马逊或海外仓标签脱落导致亚马逊无法入仓；</t>
  </si>
  <si>
    <t>偏远/超重/超长收费标准：</t>
  </si>
  <si>
    <t>1.一般偏远+2.5，超级偏远+4.5，超级超级偏远+6.5，低消240/票
2.22-25KG加收180RMB/件;25-30KG加收260RMB/件;单件超过30KG加收360RMB/件；
单边超120CM加收180RMB/件，第二边长超75CM加收180RMB/件；
单件周长（宽+高）*2+最长边大于260CM加收180RMB/件 ；        
单件周长（宽+高）*2+最长边大于310CM加收360/件；
以上超重超长附加费叠加收费；</t>
  </si>
  <si>
    <t>退件重发费</t>
  </si>
  <si>
    <t>1.如派送中收件方或寄件方要求或者错误地址无法投递导致退件,货件退回我司美国仓库并免费保存货物7天,超出7天的按RMB5元/件/天计费,最低消费RMB10元/票；
2.退件过程产生的一切费用我司将向发件方收取，提供账单截图实报实销；
3.如因收件人原因导致退回货物要求重发的货物我们将另外加收美西RMB4/KG，美中RMB5/KG，美东RMB7/KG的重派费，并收取RMB200元/票的操作费。</t>
  </si>
  <si>
    <t>签收单说明</t>
  </si>
  <si>
    <t>提供签收单加收USD6/件，需提供签收单的货物需在出货时打单前另行说明；如无另行说明我司统一按不提供签收单制单出货，货物后续签收查询以官网为准，我司不提供签收证明；</t>
  </si>
  <si>
    <t>1.货物交由我司承运，在货物运输过程中丢失(整票UPS/FedEx未提取)，经我司核实确认后按货物总重量赔偿货值且不超过RMB20/kg退运费；                                                                                                                                                                                                                                               2.已交UPS/FedEx后如有货件部分目的地派送时偶尔会有未扫描到的情况，如申请货物丢失索赔，亚马逊货件需提供派送部分货件的十天以后亚马逊后台上架记录证明（需要截图当下时间，如果能够提供视频更好），否则无法受理。非亚马逊货件丢失需在签收前向Fedex/UPS索要丢失证明（备案号），否则无法受理。按交货预报中的申报价值赔偿（最高不超过USD100/票）；                                                                                                                                                                                                                                                                                                                                                                                                                                                                       3.不承担货物多次转运产生的破损、时效延迟产生的损失等，如果需要这些特殊的保障，请客户自行购买保险，我司仅提供船名航次；
4.如遇战争，自然灾害等不可抗力因素除导致货物破坏或灭失，均不受理赔偿；                                                                                                                                                                                                                                                                                          5.在运输过程中如遇到航次延误/清关查验延误等引起的总体时效延误，均不受理赔偿;                                                                                                                                                                                                                                                                                                6.产品数量缺少、损坏不受理赔偿；                                                                                                                                                                                                                                                                                                                                                            7.易碎品不接受任何损坏赔偿；                                                                                                                                                                                                                                                                                                                                                             8.高价值货物建议客户自行购买商业保险，以应对丢件风险；                                                                                                                                                                                                                                                                                                                 9.POD显示货物已签收不予赔偿。
10.船泊突发异常/海关查验/港口工人罢工/美国公共节假日等不可抗拒因素均不予赔偿。</t>
  </si>
  <si>
    <t>合德-化妆品专线÷5000卡派   （6000单询）</t>
  </si>
  <si>
    <r>
      <rPr>
        <b/>
        <sz val="12"/>
        <color theme="1"/>
        <rFont val="宋体"/>
        <charset val="134"/>
        <scheme val="minor"/>
      </rPr>
      <t xml:space="preserve">  （拒收牌子货，侵权）不接纯电/易燃易爆/稀土/违禁品等产品）自提件需收15USD/托，不足一个托算一个托（海关扣关或者丢件按货值且不超过20元每公斤赔偿退运费）
</t>
    </r>
    <r>
      <rPr>
        <b/>
        <sz val="12"/>
        <color rgb="FFFF0000"/>
        <rFont val="宋体"/>
        <charset val="134"/>
        <scheme val="minor"/>
      </rPr>
      <t>卡车服务为门到门服务，不含卸货叉车请咨悉</t>
    </r>
  </si>
  <si>
    <t xml:space="preserve">猫砂、洗手液（不含酒精）牙膏、香皂、国旗、地图、沙漏、流沙画
（非牌子）洗发水，沐浴露、化妆品香薰精，精油、面膜、口红、唇膏、粉底液、洗面奶、遮瑕膏、BB霜、睫毛膏、发膜，木制品
成人用品、（非牌子）香水+2、带酒精片的钢化膜、按摩枪、洗衣液、普通集运货（不收医疗产品，包含治愈、抑制、治疗、消毒、防治等医疗字眼）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</si>
</sst>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b/>
      <sz val="28"/>
      <color theme="1"/>
      <name val="微软雅黑"/>
      <charset val="134"/>
    </font>
    <font>
      <b/>
      <sz val="36"/>
      <color rgb="FF002060"/>
      <name val="宋体"/>
      <charset val="134"/>
      <scheme val="minor"/>
    </font>
    <font>
      <b/>
      <sz val="12"/>
      <color rgb="FF002060"/>
      <name val="宋体"/>
      <charset val="134"/>
      <scheme val="minor"/>
    </font>
    <font>
      <b/>
      <sz val="12"/>
      <color theme="1"/>
      <name val="宋体"/>
      <charset val="134"/>
      <scheme val="minor"/>
    </font>
    <font>
      <b/>
      <sz val="12"/>
      <name val="宋体"/>
      <charset val="134"/>
      <scheme val="minor"/>
    </font>
    <font>
      <b/>
      <sz val="12"/>
      <color rgb="FFFF0000"/>
      <name val="宋体"/>
      <charset val="134"/>
      <scheme val="minor"/>
    </font>
    <font>
      <b/>
      <sz val="11"/>
      <color theme="1"/>
      <name val="宋体"/>
      <charset val="134"/>
      <scheme val="minor"/>
    </font>
    <font>
      <b/>
      <sz val="14"/>
      <color rgb="FFFF0000"/>
      <name val="宋体"/>
      <charset val="134"/>
      <scheme val="minor"/>
    </font>
    <font>
      <b/>
      <sz val="28"/>
      <color rgb="FFFFFF00"/>
      <name val="微软雅黑"/>
      <charset val="134"/>
    </font>
    <font>
      <b/>
      <sz val="16"/>
      <color theme="3" tint="-0.5"/>
      <name val="宋体"/>
      <charset val="134"/>
      <scheme val="minor"/>
    </font>
    <font>
      <b/>
      <sz val="14"/>
      <color theme="3" tint="-0.5"/>
      <name val="宋体"/>
      <charset val="134"/>
      <scheme val="minor"/>
    </font>
    <font>
      <b/>
      <sz val="11"/>
      <color theme="3" tint="-0.5"/>
      <name val="宋体"/>
      <charset val="134"/>
      <scheme val="minor"/>
    </font>
    <font>
      <sz val="11"/>
      <color theme="3" tint="-0.5"/>
      <name val="宋体"/>
      <charset val="134"/>
      <scheme val="minor"/>
    </font>
    <font>
      <b/>
      <sz val="11"/>
      <color theme="9" tint="-0.25"/>
      <name val="宋体"/>
      <charset val="134"/>
      <scheme val="minor"/>
    </font>
    <font>
      <b/>
      <sz val="12"/>
      <color rgb="FFFFFF00"/>
      <name val="宋体"/>
      <charset val="134"/>
      <scheme val="minor"/>
    </font>
    <font>
      <b/>
      <sz val="12"/>
      <color rgb="FF0070C0"/>
      <name val="宋体"/>
      <charset val="134"/>
      <scheme val="minor"/>
    </font>
    <font>
      <sz val="12"/>
      <color theme="1"/>
      <name val="宋体"/>
      <charset val="134"/>
      <scheme val="minor"/>
    </font>
    <font>
      <b/>
      <sz val="18"/>
      <color theme="1"/>
      <name val="微软雅黑"/>
      <charset val="134"/>
    </font>
    <font>
      <b/>
      <sz val="18"/>
      <color rgb="FF002060"/>
      <name val="宋体"/>
      <charset val="134"/>
      <scheme val="minor"/>
    </font>
    <font>
      <b/>
      <sz val="18"/>
      <color theme="1"/>
      <name val="宋体"/>
      <charset val="134"/>
      <scheme val="minor"/>
    </font>
    <font>
      <b/>
      <sz val="18"/>
      <name val="宋体"/>
      <charset val="134"/>
      <scheme val="minor"/>
    </font>
    <font>
      <b/>
      <sz val="18"/>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2"/>
      <name val="宋体"/>
      <charset val="134"/>
    </font>
    <font>
      <b/>
      <sz val="14"/>
      <color rgb="FFFFFF00"/>
      <name val="微软雅黑"/>
      <charset val="134"/>
    </font>
    <font>
      <b/>
      <sz val="18"/>
      <color rgb="FF0070C0"/>
      <name val="微软雅黑"/>
      <charset val="134"/>
    </font>
    <font>
      <b/>
      <sz val="26"/>
      <color rgb="FFFFFF00"/>
      <name val="微软雅黑"/>
      <charset val="134"/>
    </font>
    <font>
      <b/>
      <sz val="18"/>
      <color rgb="FFFFFF00"/>
      <name val="微软雅黑"/>
      <charset val="134"/>
    </font>
  </fonts>
  <fills count="41">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theme="5"/>
        <bgColor indexed="64"/>
      </patternFill>
    </fill>
    <fill>
      <patternFill patternType="solid">
        <fgColor rgb="FF61A6F4"/>
        <bgColor indexed="64"/>
      </patternFill>
    </fill>
    <fill>
      <patternFill patternType="solid">
        <fgColor theme="0"/>
        <bgColor indexed="64"/>
      </patternFill>
    </fill>
    <fill>
      <patternFill patternType="solid">
        <fgColor theme="4" tint="0.6"/>
        <bgColor indexed="64"/>
      </patternFill>
    </fill>
    <fill>
      <patternFill patternType="solid">
        <fgColor theme="4" tint="-0.5"/>
        <bgColor indexed="64"/>
      </patternFill>
    </fill>
    <fill>
      <patternFill patternType="solid">
        <fgColor theme="8" tint="-0.25"/>
        <bgColor indexed="64"/>
      </patternFill>
    </fill>
    <fill>
      <patternFill patternType="solid">
        <fgColor rgb="FF3886D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11" borderId="4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1" applyNumberFormat="0" applyFill="0" applyAlignment="0" applyProtection="0">
      <alignment vertical="center"/>
    </xf>
    <xf numFmtId="0" fontId="29" fillId="0" borderId="41" applyNumberFormat="0" applyFill="0" applyAlignment="0" applyProtection="0">
      <alignment vertical="center"/>
    </xf>
    <xf numFmtId="0" fontId="30" fillId="0" borderId="42" applyNumberFormat="0" applyFill="0" applyAlignment="0" applyProtection="0">
      <alignment vertical="center"/>
    </xf>
    <xf numFmtId="0" fontId="30" fillId="0" borderId="0" applyNumberFormat="0" applyFill="0" applyBorder="0" applyAlignment="0" applyProtection="0">
      <alignment vertical="center"/>
    </xf>
    <xf numFmtId="0" fontId="31" fillId="12" borderId="43" applyNumberFormat="0" applyAlignment="0" applyProtection="0">
      <alignment vertical="center"/>
    </xf>
    <xf numFmtId="0" fontId="32" fillId="13" borderId="44" applyNumberFormat="0" applyAlignment="0" applyProtection="0">
      <alignment vertical="center"/>
    </xf>
    <xf numFmtId="0" fontId="33" fillId="13" borderId="43" applyNumberFormat="0" applyAlignment="0" applyProtection="0">
      <alignment vertical="center"/>
    </xf>
    <xf numFmtId="0" fontId="34" fillId="14" borderId="45" applyNumberFormat="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4"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40" fillId="40" borderId="0" applyNumberFormat="0" applyBorder="0" applyAlignment="0" applyProtection="0">
      <alignment vertical="center"/>
    </xf>
    <xf numFmtId="0" fontId="42" fillId="0" borderId="0"/>
    <xf numFmtId="0" fontId="43" fillId="0" borderId="0"/>
    <xf numFmtId="0" fontId="0" fillId="0" borderId="0">
      <alignment vertical="center"/>
    </xf>
  </cellStyleXfs>
  <cellXfs count="113">
    <xf numFmtId="0" fontId="0" fillId="0" borderId="0" xfId="0">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0" xfId="0" applyFont="1" applyFill="1" applyAlignment="1">
      <alignment horizontal="center" vertical="center" wrapText="1"/>
    </xf>
    <xf numFmtId="0" fontId="3" fillId="4"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6"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6" fillId="5" borderId="5" xfId="0" applyFont="1" applyFill="1" applyBorder="1" applyAlignment="1">
      <alignment horizontal="center" vertical="center"/>
    </xf>
    <xf numFmtId="0" fontId="4" fillId="3" borderId="0" xfId="0" applyFont="1" applyFill="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7" borderId="0" xfId="0" applyFill="1">
      <alignmen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18" xfId="0" applyFont="1"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11" fillId="0" borderId="26" xfId="0" applyFont="1" applyBorder="1" applyAlignment="1">
      <alignment horizontal="center" vertical="center"/>
    </xf>
    <xf numFmtId="0" fontId="12" fillId="0" borderId="12" xfId="0" applyFont="1" applyBorder="1" applyAlignment="1">
      <alignment horizontal="left" vertical="center" wrapText="1"/>
    </xf>
    <xf numFmtId="0" fontId="10" fillId="6" borderId="27" xfId="0" applyFont="1" applyFill="1" applyBorder="1" applyAlignment="1">
      <alignment horizontal="center" vertical="center"/>
    </xf>
    <xf numFmtId="0" fontId="10" fillId="6" borderId="5" xfId="0" applyFont="1" applyFill="1" applyBorder="1" applyAlignment="1">
      <alignment horizontal="center" vertical="center"/>
    </xf>
    <xf numFmtId="0" fontId="11" fillId="0" borderId="5" xfId="0" applyFont="1" applyBorder="1" applyAlignment="1">
      <alignment horizontal="center" vertical="center" wrapText="1"/>
    </xf>
    <xf numFmtId="0" fontId="12" fillId="0" borderId="28" xfId="0" applyFont="1" applyBorder="1" applyAlignment="1">
      <alignment vertical="center" wrapText="1"/>
    </xf>
    <xf numFmtId="0" fontId="11" fillId="0" borderId="5" xfId="0" applyFont="1" applyBorder="1" applyAlignment="1">
      <alignment horizontal="center" vertical="center"/>
    </xf>
    <xf numFmtId="0" fontId="12" fillId="0" borderId="28" xfId="0" applyFont="1" applyBorder="1" applyAlignment="1">
      <alignment horizontal="left" vertical="center"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xf>
    <xf numFmtId="0" fontId="11" fillId="0" borderId="20" xfId="0" applyFont="1" applyBorder="1" applyAlignment="1">
      <alignment horizontal="center" vertical="center"/>
    </xf>
    <xf numFmtId="0" fontId="12" fillId="0" borderId="21" xfId="0" applyFont="1" applyBorder="1" applyAlignment="1">
      <alignment horizontal="left" vertical="center" wrapTex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Border="1" applyAlignment="1">
      <alignment horizontal="center" vertical="center"/>
    </xf>
    <xf numFmtId="0" fontId="11" fillId="0" borderId="11" xfId="0" applyFont="1" applyBorder="1" applyAlignment="1">
      <alignment horizontal="center" vertical="center"/>
    </xf>
    <xf numFmtId="0" fontId="10" fillId="0" borderId="27" xfId="0" applyFont="1" applyFill="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2" fillId="0" borderId="28" xfId="0" applyFont="1" applyBorder="1" applyAlignment="1">
      <alignment horizontal="center" vertical="top" wrapText="1"/>
    </xf>
    <xf numFmtId="0" fontId="10" fillId="0" borderId="19" xfId="0" applyFont="1" applyFill="1" applyBorder="1" applyAlignment="1">
      <alignment horizontal="center" vertical="center" wrapText="1"/>
    </xf>
    <xf numFmtId="0" fontId="10" fillId="0" borderId="20" xfId="0" applyFont="1" applyBorder="1" applyAlignment="1">
      <alignment horizontal="center" vertical="center"/>
    </xf>
    <xf numFmtId="0" fontId="13" fillId="0" borderId="21" xfId="0" applyFont="1" applyBorder="1" applyAlignment="1">
      <alignment horizontal="center" vertical="top"/>
    </xf>
    <xf numFmtId="0" fontId="9" fillId="9" borderId="29" xfId="0" applyFont="1" applyFill="1" applyBorder="1" applyAlignment="1">
      <alignment horizontal="center" vertical="center" wrapText="1"/>
    </xf>
    <xf numFmtId="0" fontId="9"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14" fillId="0" borderId="28" xfId="0" applyFont="1" applyBorder="1" applyAlignment="1">
      <alignment horizontal="left" vertical="center" wrapText="1"/>
    </xf>
    <xf numFmtId="0" fontId="14" fillId="0" borderId="21" xfId="0" applyFont="1" applyBorder="1" applyAlignment="1">
      <alignment horizontal="left" vertical="center" wrapText="1"/>
    </xf>
    <xf numFmtId="0" fontId="15" fillId="8" borderId="7" xfId="0" applyFont="1" applyFill="1" applyBorder="1" applyAlignment="1">
      <alignment horizontal="left" vertical="center" wrapText="1"/>
    </xf>
    <xf numFmtId="0" fontId="15" fillId="8" borderId="8" xfId="0" applyFont="1" applyFill="1" applyBorder="1" applyAlignment="1">
      <alignment horizontal="left" vertical="center" wrapText="1"/>
    </xf>
    <xf numFmtId="0" fontId="15" fillId="8" borderId="9" xfId="0" applyFont="1" applyFill="1" applyBorder="1" applyAlignment="1">
      <alignment horizontal="left" vertical="center" wrapText="1"/>
    </xf>
    <xf numFmtId="0" fontId="16" fillId="2" borderId="32"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6" fillId="10" borderId="16" xfId="0" applyFont="1" applyFill="1" applyBorder="1" applyAlignment="1">
      <alignment horizontal="left" vertical="center" wrapText="1"/>
    </xf>
    <xf numFmtId="0" fontId="6" fillId="10" borderId="17" xfId="0" applyFont="1" applyFill="1" applyBorder="1" applyAlignment="1">
      <alignment horizontal="left" vertical="center" wrapText="1"/>
    </xf>
    <xf numFmtId="0" fontId="6" fillId="10" borderId="18"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6" fillId="10" borderId="10" xfId="0" applyFont="1" applyFill="1" applyBorder="1" applyAlignment="1">
      <alignment horizontal="left" vertical="center"/>
    </xf>
    <xf numFmtId="0" fontId="6" fillId="10" borderId="11" xfId="0" applyFont="1" applyFill="1" applyBorder="1" applyAlignment="1">
      <alignment horizontal="left" vertical="center"/>
    </xf>
    <xf numFmtId="0" fontId="6" fillId="10" borderId="12" xfId="0" applyFont="1" applyFill="1" applyBorder="1" applyAlignment="1">
      <alignment horizontal="left" vertical="center"/>
    </xf>
    <xf numFmtId="0" fontId="0" fillId="0" borderId="38" xfId="0" applyBorder="1" applyAlignment="1">
      <alignment horizontal="left" vertical="center"/>
    </xf>
    <xf numFmtId="0" fontId="0" fillId="0" borderId="0" xfId="0" applyBorder="1" applyAlignment="1">
      <alignment horizontal="left" vertical="center"/>
    </xf>
    <xf numFmtId="0" fontId="0" fillId="0" borderId="39" xfId="0" applyBorder="1" applyAlignment="1">
      <alignment horizontal="left" vertical="center"/>
    </xf>
    <xf numFmtId="0" fontId="6" fillId="10" borderId="16" xfId="0" applyFont="1" applyFill="1" applyBorder="1" applyAlignment="1">
      <alignment horizontal="left" vertical="center"/>
    </xf>
    <xf numFmtId="0" fontId="6" fillId="10" borderId="17" xfId="0" applyFont="1" applyFill="1" applyBorder="1" applyAlignment="1">
      <alignment horizontal="left" vertical="center"/>
    </xf>
    <xf numFmtId="0" fontId="6" fillId="10" borderId="18"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9" fillId="3" borderId="0" xfId="0" applyFont="1" applyFill="1" applyAlignment="1">
      <alignment horizontal="center" vertical="center" wrapText="1"/>
    </xf>
    <xf numFmtId="0" fontId="19" fillId="4" borderId="4"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0" fillId="6" borderId="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4" xfId="0" applyFont="1" applyFill="1" applyBorder="1" applyAlignment="1">
      <alignment horizontal="center" vertical="center"/>
    </xf>
    <xf numFmtId="0" fontId="22" fillId="5" borderId="5" xfId="0" applyFont="1" applyFill="1" applyBorder="1" applyAlignment="1">
      <alignment horizontal="center" vertical="center"/>
    </xf>
    <xf numFmtId="0" fontId="20" fillId="3" borderId="0" xfId="0" applyFont="1" applyFill="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10 2" xfId="50"/>
    <cellStyle name="常规 5" xfId="51"/>
  </cellStyles>
  <tableStyles count="0" defaultTableStyle="TableStyleMedium2" defaultPivotStyle="PivotStyleLight16"/>
  <colors>
    <mruColors>
      <color rgb="00F1B81A"/>
      <color rgb="00C9CAE5"/>
      <color rgb="005BBFE0"/>
      <color rgb="00DDE8F0"/>
      <color rgb="0061A6F4"/>
      <color rgb="0072DCFF"/>
      <color rgb="00A2E7FC"/>
      <color rgb="003886DE"/>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view="pageBreakPreview" zoomScaleNormal="100" topLeftCell="A3" workbookViewId="0">
      <selection activeCell="K5" sqref="K5"/>
    </sheetView>
  </sheetViews>
  <sheetFormatPr defaultColWidth="9" defaultRowHeight="13.5"/>
  <cols>
    <col min="1" max="1" width="31.4" customWidth="1"/>
    <col min="2" max="2" width="18.0666666666667" customWidth="1"/>
    <col min="3" max="5" width="20.5666666666667" customWidth="1"/>
    <col min="6" max="6" width="20.375" customWidth="1"/>
    <col min="7" max="7" width="50.5083333333333" customWidth="1"/>
    <col min="8" max="8" width="2.50833333333333" customWidth="1"/>
  </cols>
  <sheetData>
    <row r="1" ht="48" customHeight="1" spans="1:9">
      <c r="A1" s="101" t="s">
        <v>0</v>
      </c>
      <c r="B1" s="102"/>
      <c r="C1" s="102"/>
      <c r="D1" s="102"/>
      <c r="E1" s="102"/>
      <c r="F1" s="102"/>
      <c r="G1" s="103"/>
      <c r="H1" s="104"/>
      <c r="I1" s="104"/>
    </row>
    <row r="2" ht="26" customHeight="1" spans="1:9">
      <c r="A2" s="105" t="s">
        <v>1</v>
      </c>
      <c r="B2" s="106" t="s">
        <v>2</v>
      </c>
      <c r="C2" s="106" t="s">
        <v>3</v>
      </c>
      <c r="D2" s="107" t="s">
        <v>4</v>
      </c>
      <c r="E2" s="106" t="s">
        <v>5</v>
      </c>
      <c r="F2" s="108" t="s">
        <v>6</v>
      </c>
      <c r="G2" s="108"/>
      <c r="H2" s="108"/>
      <c r="I2" s="108"/>
    </row>
    <row r="3" ht="44" customHeight="1" spans="1:9">
      <c r="A3" s="109" t="s">
        <v>7</v>
      </c>
      <c r="B3" s="106">
        <f>8.4+0.5-0.5</f>
        <v>8.4</v>
      </c>
      <c r="C3" s="106">
        <f>8.1+0.5-0.5</f>
        <v>8.1</v>
      </c>
      <c r="D3" s="107">
        <f>7.7+0.5-0.5</f>
        <v>7.7</v>
      </c>
      <c r="E3" s="106">
        <f>7.5+0.5-0.5</f>
        <v>7.5</v>
      </c>
      <c r="F3" s="108"/>
      <c r="G3" s="108"/>
      <c r="H3" s="108"/>
      <c r="I3" s="108"/>
    </row>
    <row r="4" ht="26" customHeight="1" spans="1:9">
      <c r="A4" s="110" t="s">
        <v>8</v>
      </c>
      <c r="B4" s="106" t="s">
        <v>9</v>
      </c>
      <c r="C4" s="106">
        <f>9.5+0.5-0.5</f>
        <v>9.5</v>
      </c>
      <c r="D4" s="107">
        <f>9+0.5-0.5</f>
        <v>9</v>
      </c>
      <c r="E4" s="111">
        <f>8.3+0.5-0.5</f>
        <v>8.3</v>
      </c>
      <c r="F4" s="108"/>
      <c r="G4" s="108"/>
      <c r="H4" s="108"/>
      <c r="I4" s="108"/>
    </row>
    <row r="5" ht="74" customHeight="1" spans="1:9">
      <c r="A5" s="109" t="s">
        <v>10</v>
      </c>
      <c r="B5" s="106" t="s">
        <v>9</v>
      </c>
      <c r="C5" s="106">
        <f>10.3+0.5-0.5</f>
        <v>10.3</v>
      </c>
      <c r="D5" s="107">
        <f>9+0.5-0.5</f>
        <v>9</v>
      </c>
      <c r="E5" s="106">
        <f>8.3+0.5-0.5</f>
        <v>8.3</v>
      </c>
      <c r="F5" s="112" t="s">
        <v>11</v>
      </c>
      <c r="G5" s="112"/>
      <c r="H5" s="112"/>
      <c r="I5" s="112"/>
    </row>
    <row r="6" ht="26" customHeight="1" spans="1:9">
      <c r="A6" s="110" t="s">
        <v>12</v>
      </c>
      <c r="B6" s="106" t="s">
        <v>9</v>
      </c>
      <c r="C6" s="106">
        <f>10.5+0.5-0.5</f>
        <v>10.5</v>
      </c>
      <c r="D6" s="107">
        <f>10.3+0.5-0.5</f>
        <v>10.3</v>
      </c>
      <c r="E6" s="106">
        <f>10.1+0.5-0.5</f>
        <v>10.1</v>
      </c>
      <c r="F6" s="112" t="s">
        <v>13</v>
      </c>
      <c r="G6" s="112"/>
      <c r="H6" s="112"/>
      <c r="I6" s="112"/>
    </row>
    <row r="7" ht="40" customHeight="1" spans="1:9">
      <c r="A7" s="109" t="s">
        <v>14</v>
      </c>
      <c r="B7" s="106" t="s">
        <v>9</v>
      </c>
      <c r="C7" s="106">
        <f>11.5+0.5-0.5</f>
        <v>11.5</v>
      </c>
      <c r="D7" s="107">
        <f>11.3+0.5-0.5</f>
        <v>11.3</v>
      </c>
      <c r="E7" s="106">
        <f>11.1+0.5-0.5</f>
        <v>11.1</v>
      </c>
      <c r="F7" s="112"/>
      <c r="G7" s="112"/>
      <c r="H7" s="112"/>
      <c r="I7" s="112"/>
    </row>
    <row r="8" ht="26" customHeight="1" spans="1:9">
      <c r="A8" s="110" t="s">
        <v>15</v>
      </c>
      <c r="B8" s="106" t="s">
        <v>9</v>
      </c>
      <c r="C8" s="106">
        <f>12.1+0.5-0.5</f>
        <v>12.1</v>
      </c>
      <c r="D8" s="107">
        <f>11.9+0.5-0.5</f>
        <v>11.9</v>
      </c>
      <c r="E8" s="106">
        <f>11.5+0.5-0.5</f>
        <v>11.5</v>
      </c>
      <c r="F8" s="112"/>
      <c r="G8" s="112"/>
      <c r="H8" s="112"/>
      <c r="I8" s="112"/>
    </row>
    <row r="9" ht="26" customHeight="1" spans="1:9">
      <c r="A9" s="110" t="s">
        <v>16</v>
      </c>
      <c r="B9" s="106" t="s">
        <v>9</v>
      </c>
      <c r="C9" s="106">
        <f>12.5+0.5-0.5</f>
        <v>12.5</v>
      </c>
      <c r="D9" s="107">
        <f>12.3+0.5-0.5</f>
        <v>12.3</v>
      </c>
      <c r="E9" s="106">
        <f>12.1+0.5-0.5</f>
        <v>12.1</v>
      </c>
      <c r="F9" s="112"/>
      <c r="G9" s="112"/>
      <c r="H9" s="112"/>
      <c r="I9" s="112"/>
    </row>
    <row r="10" ht="75" customHeight="1" spans="1:9">
      <c r="A10" s="110" t="s">
        <v>17</v>
      </c>
      <c r="B10" s="106" t="s">
        <v>9</v>
      </c>
      <c r="C10" s="106">
        <f>13.1+0.5-0.5</f>
        <v>13.1</v>
      </c>
      <c r="D10" s="107">
        <f>12.7+0.5-0.5</f>
        <v>12.7</v>
      </c>
      <c r="E10" s="106">
        <f>12.3+0.5-0.5</f>
        <v>12.3</v>
      </c>
      <c r="F10" s="112"/>
      <c r="G10" s="112"/>
      <c r="H10" s="112"/>
      <c r="I10" s="112"/>
    </row>
    <row r="11" ht="76" customHeight="1" spans="1:9">
      <c r="A11" s="13" t="s">
        <v>18</v>
      </c>
      <c r="B11" s="14"/>
      <c r="C11" s="14"/>
      <c r="D11" s="14"/>
      <c r="E11" s="14"/>
      <c r="F11" s="14"/>
      <c r="G11" s="15"/>
      <c r="H11" s="16"/>
    </row>
    <row r="12" ht="14.25" spans="1:9">
      <c r="A12" s="17" t="s">
        <v>19</v>
      </c>
      <c r="B12" s="18"/>
      <c r="C12" s="18"/>
      <c r="D12" s="18"/>
      <c r="E12" s="18"/>
      <c r="F12" s="18"/>
      <c r="G12" s="19"/>
      <c r="H12" s="16"/>
    </row>
    <row r="13" ht="72" customHeight="1" spans="1:9">
      <c r="A13" s="20" t="s">
        <v>20</v>
      </c>
      <c r="B13" s="21"/>
      <c r="C13" s="21"/>
      <c r="D13" s="21"/>
      <c r="E13" s="21"/>
      <c r="F13" s="21"/>
      <c r="G13" s="22"/>
      <c r="H13" s="16"/>
    </row>
    <row r="14" ht="14.25" spans="1:9">
      <c r="A14" s="17" t="s">
        <v>21</v>
      </c>
      <c r="B14" s="18"/>
      <c r="C14" s="18"/>
      <c r="D14" s="18"/>
      <c r="E14" s="18"/>
      <c r="F14" s="18"/>
      <c r="G14" s="19"/>
      <c r="H14" s="16"/>
    </row>
    <row r="15" ht="196" customHeight="1" spans="1:9">
      <c r="A15" s="23" t="s">
        <v>22</v>
      </c>
      <c r="B15" s="24"/>
      <c r="C15" s="24"/>
      <c r="D15" s="24"/>
      <c r="E15" s="24"/>
      <c r="F15" s="24"/>
      <c r="G15" s="25"/>
      <c r="H15" s="16"/>
    </row>
    <row r="16" ht="14.25" spans="1:9">
      <c r="A16" s="26" t="s">
        <v>23</v>
      </c>
      <c r="B16" s="27"/>
      <c r="C16" s="27"/>
      <c r="D16" s="27"/>
      <c r="E16" s="27"/>
      <c r="F16" s="27"/>
      <c r="G16" s="28"/>
      <c r="H16" s="16"/>
    </row>
    <row r="17" ht="152" customHeight="1" spans="1:8">
      <c r="A17" s="29" t="s">
        <v>24</v>
      </c>
      <c r="B17" s="30"/>
      <c r="C17" s="30"/>
      <c r="D17" s="30"/>
      <c r="E17" s="30"/>
      <c r="F17" s="30"/>
      <c r="G17" s="31"/>
      <c r="H17" s="16"/>
    </row>
    <row r="18" ht="33" customHeight="1" spans="1:8">
      <c r="A18" s="32" t="s">
        <v>25</v>
      </c>
      <c r="B18" s="33"/>
      <c r="C18" s="33"/>
      <c r="D18" s="33"/>
      <c r="E18" s="33"/>
      <c r="F18" s="33"/>
      <c r="G18" s="34"/>
      <c r="H18" s="16"/>
    </row>
    <row r="19" spans="1:8">
      <c r="A19" s="16"/>
      <c r="B19" s="16"/>
      <c r="C19" s="16"/>
      <c r="D19" s="16"/>
      <c r="E19" s="16"/>
      <c r="F19" s="16"/>
      <c r="G19" s="16"/>
      <c r="H19" s="16"/>
    </row>
  </sheetData>
  <mergeCells count="12">
    <mergeCell ref="A1:G1"/>
    <mergeCell ref="F5:I5"/>
    <mergeCell ref="A11:G11"/>
    <mergeCell ref="A12:G12"/>
    <mergeCell ref="A13:G13"/>
    <mergeCell ref="A14:G14"/>
    <mergeCell ref="A15:G15"/>
    <mergeCell ref="A16:G16"/>
    <mergeCell ref="A17:G17"/>
    <mergeCell ref="A18:G18"/>
    <mergeCell ref="F2:I4"/>
    <mergeCell ref="F6:I10"/>
  </mergeCells>
  <pageMargins left="0.0784722222222222" right="0.0388888888888889" top="1"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Normal="100" topLeftCell="A31" workbookViewId="0">
      <selection activeCell="E12" sqref="E12"/>
    </sheetView>
  </sheetViews>
  <sheetFormatPr defaultColWidth="9" defaultRowHeight="13.5"/>
  <cols>
    <col min="1" max="1" width="31.4" customWidth="1"/>
    <col min="2" max="2" width="18.0666666666667" customWidth="1"/>
    <col min="3" max="5" width="20.5666666666667" customWidth="1"/>
    <col min="6" max="6" width="20.375" customWidth="1"/>
    <col min="7" max="7" width="50.5083333333333" customWidth="1"/>
    <col min="8" max="8" width="2.50833333333333" customWidth="1"/>
  </cols>
  <sheetData>
    <row r="1" ht="36" customHeight="1" spans="1:10">
      <c r="A1" s="35" t="s">
        <v>26</v>
      </c>
      <c r="B1" s="36"/>
      <c r="C1" s="36"/>
      <c r="D1" s="36"/>
      <c r="E1" s="36"/>
      <c r="F1" s="36"/>
      <c r="G1" s="37"/>
      <c r="H1" s="16"/>
    </row>
    <row r="2" ht="21" customHeight="1" spans="1:10">
      <c r="A2" s="38" t="s">
        <v>27</v>
      </c>
      <c r="B2" s="39" t="s">
        <v>28</v>
      </c>
      <c r="C2" s="39" t="s">
        <v>29</v>
      </c>
      <c r="D2" s="39" t="s">
        <v>30</v>
      </c>
      <c r="E2" s="39" t="s">
        <v>31</v>
      </c>
      <c r="F2" s="40" t="s">
        <v>32</v>
      </c>
      <c r="G2" s="41" t="s">
        <v>33</v>
      </c>
      <c r="H2" s="16"/>
    </row>
    <row r="3" ht="40" customHeight="1" spans="1:10">
      <c r="A3" s="42" t="s">
        <v>34</v>
      </c>
      <c r="B3" s="43">
        <f>6.5+0.5-0.5</f>
        <v>6.5</v>
      </c>
      <c r="C3" s="43">
        <f>7-0.5</f>
        <v>6.5</v>
      </c>
      <c r="D3" s="43">
        <f>6.5+0.5-0.5</f>
        <v>6.5</v>
      </c>
      <c r="E3" s="43">
        <f>6.5+0.5-0.5</f>
        <v>6.5</v>
      </c>
      <c r="F3" s="44" t="s">
        <v>35</v>
      </c>
      <c r="G3" s="45" t="s">
        <v>36</v>
      </c>
      <c r="H3" s="16"/>
    </row>
    <row r="4" ht="51" customHeight="1" spans="1:10">
      <c r="A4" s="46" t="s">
        <v>37</v>
      </c>
      <c r="B4" s="47">
        <f>18.5+0.5-0.5</f>
        <v>18.5</v>
      </c>
      <c r="C4" s="47">
        <f>15.5+0.5-0.5</f>
        <v>15.5</v>
      </c>
      <c r="D4" s="47">
        <f>13.5+0.5-0.5</f>
        <v>13.5</v>
      </c>
      <c r="E4" s="47">
        <f>10.5+0.5-0.5</f>
        <v>10.5</v>
      </c>
      <c r="F4" s="48" t="s">
        <v>38</v>
      </c>
      <c r="G4" s="49" t="s">
        <v>39</v>
      </c>
      <c r="H4" s="16"/>
      <c r="J4" t="s">
        <v>40</v>
      </c>
    </row>
    <row r="5" ht="25" customHeight="1" spans="1:10">
      <c r="A5" s="46" t="s">
        <v>41</v>
      </c>
      <c r="B5" s="47">
        <f>20.5+0.5-0.5</f>
        <v>20.5</v>
      </c>
      <c r="C5" s="47">
        <f>17.5+0.5-0.5</f>
        <v>17.5</v>
      </c>
      <c r="D5" s="47">
        <f>15.5+0.5-0.5</f>
        <v>15.5</v>
      </c>
      <c r="E5" s="47">
        <f>12+0.5-0.5</f>
        <v>12</v>
      </c>
      <c r="F5" s="50"/>
      <c r="G5" s="51" t="s">
        <v>42</v>
      </c>
      <c r="H5" s="16"/>
    </row>
    <row r="6" ht="25" customHeight="1" spans="1:10">
      <c r="A6" s="52" t="s">
        <v>43</v>
      </c>
      <c r="B6" s="53">
        <f>21.5+0.5-0.5</f>
        <v>21.5</v>
      </c>
      <c r="C6" s="53">
        <f>18.5+0.5-0.5</f>
        <v>18.5</v>
      </c>
      <c r="D6" s="53">
        <f>16.5+0.5-0.5</f>
        <v>16.5</v>
      </c>
      <c r="E6" s="53">
        <f>13+0.5-0.5</f>
        <v>13</v>
      </c>
      <c r="F6" s="54"/>
      <c r="G6" s="55"/>
      <c r="H6" s="16"/>
    </row>
    <row r="7" ht="30" customHeight="1" spans="1:10">
      <c r="A7" s="56" t="s">
        <v>44</v>
      </c>
      <c r="B7" s="57"/>
      <c r="C7" s="57"/>
      <c r="D7" s="57"/>
      <c r="E7" s="57"/>
      <c r="F7" s="57"/>
      <c r="G7" s="58"/>
      <c r="H7" s="16"/>
    </row>
    <row r="8" ht="26" customHeight="1" spans="1:10">
      <c r="A8" s="38" t="s">
        <v>27</v>
      </c>
      <c r="B8" s="39" t="s">
        <v>28</v>
      </c>
      <c r="C8" s="39" t="s">
        <v>29</v>
      </c>
      <c r="D8" s="39" t="s">
        <v>30</v>
      </c>
      <c r="E8" s="39" t="s">
        <v>31</v>
      </c>
      <c r="F8" s="40" t="s">
        <v>32</v>
      </c>
      <c r="G8" s="41" t="s">
        <v>33</v>
      </c>
      <c r="H8" s="16"/>
    </row>
    <row r="9" ht="48" customHeight="1" spans="1:10">
      <c r="A9" s="59" t="s">
        <v>35</v>
      </c>
      <c r="B9" s="60">
        <f>9.5-0.5</f>
        <v>9</v>
      </c>
      <c r="C9" s="60">
        <f>9+0.5-0.5</f>
        <v>9</v>
      </c>
      <c r="D9" s="60">
        <f>9.5-0.5</f>
        <v>9</v>
      </c>
      <c r="E9" s="60">
        <f>9.5-0.5</f>
        <v>9</v>
      </c>
      <c r="F9" s="61" t="s">
        <v>35</v>
      </c>
      <c r="G9" s="45" t="s">
        <v>45</v>
      </c>
      <c r="H9" s="16"/>
    </row>
    <row r="10" ht="59" customHeight="1" spans="1:10">
      <c r="A10" s="62" t="s">
        <v>37</v>
      </c>
      <c r="B10" s="63">
        <f>21+0.5-0.5</f>
        <v>21</v>
      </c>
      <c r="C10" s="64">
        <f>18+0.5-0.5</f>
        <v>18</v>
      </c>
      <c r="D10" s="64">
        <f>16+0.5-0.5</f>
        <v>16</v>
      </c>
      <c r="E10" s="64">
        <f>13+0.5-0.5</f>
        <v>13</v>
      </c>
      <c r="F10" s="48" t="s">
        <v>38</v>
      </c>
      <c r="G10" s="49" t="s">
        <v>39</v>
      </c>
      <c r="H10" s="16"/>
    </row>
    <row r="11" ht="25" customHeight="1" spans="1:10">
      <c r="A11" s="62" t="s">
        <v>41</v>
      </c>
      <c r="B11" s="63">
        <f>22.5+0.5-0.5</f>
        <v>22.5</v>
      </c>
      <c r="C11" s="63">
        <f>C10+1.5</f>
        <v>19.5</v>
      </c>
      <c r="D11" s="63">
        <f>D10+1.5</f>
        <v>17.5</v>
      </c>
      <c r="E11" s="63">
        <f>E10+1.5</f>
        <v>14.5</v>
      </c>
      <c r="F11" s="50"/>
      <c r="G11" s="65" t="s">
        <v>46</v>
      </c>
      <c r="H11" s="16"/>
    </row>
    <row r="12" ht="109" customHeight="1" spans="1:10">
      <c r="A12" s="66" t="s">
        <v>43</v>
      </c>
      <c r="B12" s="67">
        <f>23.5+0.5-0.5</f>
        <v>23.5</v>
      </c>
      <c r="C12" s="67">
        <f>C11+1</f>
        <v>20.5</v>
      </c>
      <c r="D12" s="67">
        <f>D11+1</f>
        <v>18.5</v>
      </c>
      <c r="E12" s="67">
        <f>E11+1</f>
        <v>15.5</v>
      </c>
      <c r="F12" s="54"/>
      <c r="G12" s="68"/>
      <c r="H12" s="16"/>
    </row>
    <row r="13" ht="30" customHeight="1" spans="1:10">
      <c r="A13" s="69" t="s">
        <v>47</v>
      </c>
      <c r="B13" s="70"/>
      <c r="C13" s="70"/>
      <c r="D13" s="70"/>
      <c r="E13" s="70"/>
      <c r="F13" s="70"/>
      <c r="G13" s="71"/>
      <c r="H13" s="16"/>
      <c r="J13" s="72"/>
    </row>
    <row r="14" ht="22" customHeight="1" spans="1:10">
      <c r="A14" s="38" t="s">
        <v>27</v>
      </c>
      <c r="B14" s="39" t="s">
        <v>28</v>
      </c>
      <c r="C14" s="39" t="s">
        <v>29</v>
      </c>
      <c r="D14" s="39" t="s">
        <v>30</v>
      </c>
      <c r="E14" s="39" t="s">
        <v>31</v>
      </c>
      <c r="F14" s="40" t="s">
        <v>32</v>
      </c>
      <c r="G14" s="41" t="s">
        <v>33</v>
      </c>
      <c r="H14" s="16"/>
      <c r="J14" s="73"/>
    </row>
    <row r="15" ht="58" customHeight="1" spans="1:10">
      <c r="A15" s="59" t="s">
        <v>35</v>
      </c>
      <c r="B15" s="60">
        <f>8.5+0.5-0.5</f>
        <v>8.5</v>
      </c>
      <c r="C15" s="60">
        <f>9-0.5</f>
        <v>8.5</v>
      </c>
      <c r="D15" s="60">
        <f>8.5+0.5-0.5</f>
        <v>8.5</v>
      </c>
      <c r="E15" s="60">
        <f>8.5+0.5-0.5</f>
        <v>8.5</v>
      </c>
      <c r="F15" s="61" t="s">
        <v>35</v>
      </c>
      <c r="G15" s="45" t="s">
        <v>45</v>
      </c>
      <c r="H15" s="16"/>
    </row>
    <row r="16" ht="52" customHeight="1" spans="1:10">
      <c r="A16" s="62" t="s">
        <v>37</v>
      </c>
      <c r="B16" s="63">
        <f>20.5+0.5-0.5</f>
        <v>20.5</v>
      </c>
      <c r="C16" s="63">
        <f>17.5+0.5-0.5</f>
        <v>17.5</v>
      </c>
      <c r="D16" s="63">
        <f>15.5+0.5-0.5</f>
        <v>15.5</v>
      </c>
      <c r="E16" s="63">
        <f>12.5+0.5-0.5</f>
        <v>12.5</v>
      </c>
      <c r="F16" s="48" t="s">
        <v>38</v>
      </c>
      <c r="G16" s="49" t="s">
        <v>48</v>
      </c>
      <c r="H16" s="16"/>
    </row>
    <row r="17" ht="25" customHeight="1" spans="1:8">
      <c r="A17" s="62" t="s">
        <v>41</v>
      </c>
      <c r="B17" s="63">
        <f>22+0.5-0.5</f>
        <v>22</v>
      </c>
      <c r="C17" s="63">
        <f>19.5-0.5</f>
        <v>19</v>
      </c>
      <c r="D17" s="63">
        <f>17+0.5-0.5</f>
        <v>17</v>
      </c>
      <c r="E17" s="63">
        <f>14+0.5-0.5</f>
        <v>14</v>
      </c>
      <c r="F17" s="50"/>
      <c r="G17" s="65" t="s">
        <v>49</v>
      </c>
      <c r="H17" s="16"/>
    </row>
    <row r="18" ht="91" customHeight="1" spans="1:8">
      <c r="A18" s="66" t="s">
        <v>43</v>
      </c>
      <c r="B18" s="67">
        <f>23+0.5-0.5</f>
        <v>23</v>
      </c>
      <c r="C18" s="67">
        <f>19.5+0.5-0.5</f>
        <v>19.5</v>
      </c>
      <c r="D18" s="67">
        <f>18+0.5-0.5</f>
        <v>18</v>
      </c>
      <c r="E18" s="67">
        <f>15+0.5-0.5</f>
        <v>15</v>
      </c>
      <c r="F18" s="54"/>
      <c r="G18" s="68"/>
      <c r="H18" s="16"/>
    </row>
    <row r="19" ht="50" customHeight="1" spans="1:8">
      <c r="A19" s="74" t="s">
        <v>18</v>
      </c>
      <c r="B19" s="75"/>
      <c r="C19" s="75"/>
      <c r="D19" s="75"/>
      <c r="E19" s="75"/>
      <c r="F19" s="75"/>
      <c r="G19" s="76"/>
      <c r="H19" s="16"/>
    </row>
    <row r="20" ht="23" customHeight="1" spans="1:8">
      <c r="A20" s="77" t="s">
        <v>50</v>
      </c>
      <c r="B20" s="78"/>
      <c r="C20" s="78"/>
      <c r="D20" s="78"/>
      <c r="E20" s="78"/>
      <c r="F20" s="78"/>
      <c r="G20" s="79"/>
      <c r="H20" s="16"/>
    </row>
    <row r="21" ht="90" customHeight="1" spans="1:8">
      <c r="A21" s="80" t="s">
        <v>51</v>
      </c>
      <c r="B21" s="81"/>
      <c r="C21" s="81"/>
      <c r="D21" s="81"/>
      <c r="E21" s="81"/>
      <c r="F21" s="81"/>
      <c r="G21" s="82"/>
      <c r="H21" s="16"/>
    </row>
    <row r="22" ht="28" customHeight="1" spans="1:8">
      <c r="A22" s="83" t="s">
        <v>52</v>
      </c>
      <c r="B22" s="84"/>
      <c r="C22" s="84"/>
      <c r="D22" s="84"/>
      <c r="E22" s="84"/>
      <c r="F22" s="84"/>
      <c r="G22" s="85"/>
      <c r="H22" s="16"/>
    </row>
    <row r="23" ht="95" customHeight="1" spans="1:8">
      <c r="A23" s="86" t="s">
        <v>53</v>
      </c>
      <c r="B23" s="87"/>
      <c r="C23" s="87"/>
      <c r="D23" s="87"/>
      <c r="E23" s="87"/>
      <c r="F23" s="87"/>
      <c r="G23" s="88"/>
      <c r="H23" s="16"/>
    </row>
    <row r="24" ht="14.25" spans="1:8">
      <c r="A24" s="89" t="s">
        <v>54</v>
      </c>
      <c r="B24" s="90"/>
      <c r="C24" s="90"/>
      <c r="D24" s="90"/>
      <c r="E24" s="90"/>
      <c r="F24" s="90"/>
      <c r="G24" s="91"/>
      <c r="H24" s="16"/>
    </row>
    <row r="25" ht="50" customHeight="1" spans="1:8">
      <c r="A25" s="23" t="s">
        <v>55</v>
      </c>
      <c r="B25" s="24"/>
      <c r="C25" s="24"/>
      <c r="D25" s="24"/>
      <c r="E25" s="24"/>
      <c r="F25" s="24"/>
      <c r="G25" s="25"/>
      <c r="H25" s="16"/>
    </row>
    <row r="26" ht="14.25" spans="1:8">
      <c r="A26" s="89" t="s">
        <v>56</v>
      </c>
      <c r="B26" s="90"/>
      <c r="C26" s="90"/>
      <c r="D26" s="90"/>
      <c r="E26" s="90"/>
      <c r="F26" s="90"/>
      <c r="G26" s="91"/>
      <c r="H26" s="16"/>
    </row>
    <row r="27" ht="20" customHeight="1" spans="1:8">
      <c r="A27" s="92" t="s">
        <v>57</v>
      </c>
      <c r="B27" s="93"/>
      <c r="C27" s="93"/>
      <c r="D27" s="93"/>
      <c r="E27" s="93"/>
      <c r="F27" s="93"/>
      <c r="G27" s="94"/>
      <c r="H27" s="16"/>
    </row>
    <row r="28" ht="14.25" spans="1:8">
      <c r="A28" s="89" t="s">
        <v>19</v>
      </c>
      <c r="B28" s="90"/>
      <c r="C28" s="90"/>
      <c r="D28" s="90"/>
      <c r="E28" s="90"/>
      <c r="F28" s="90"/>
      <c r="G28" s="91"/>
      <c r="H28" s="16"/>
    </row>
    <row r="29" ht="50" customHeight="1" spans="1:8">
      <c r="A29" s="20" t="s">
        <v>20</v>
      </c>
      <c r="B29" s="21"/>
      <c r="C29" s="21"/>
      <c r="D29" s="21"/>
      <c r="E29" s="21"/>
      <c r="F29" s="21"/>
      <c r="G29" s="22"/>
      <c r="H29" s="16"/>
    </row>
    <row r="30" ht="14.25" spans="1:8">
      <c r="A30" s="89" t="s">
        <v>21</v>
      </c>
      <c r="B30" s="90"/>
      <c r="C30" s="90"/>
      <c r="D30" s="90"/>
      <c r="E30" s="90"/>
      <c r="F30" s="90"/>
      <c r="G30" s="91"/>
      <c r="H30" s="16"/>
    </row>
    <row r="31" ht="146" customHeight="1" spans="1:8">
      <c r="A31" s="23" t="s">
        <v>58</v>
      </c>
      <c r="B31" s="24"/>
      <c r="C31" s="24"/>
      <c r="D31" s="24"/>
      <c r="E31" s="24"/>
      <c r="F31" s="24"/>
      <c r="G31" s="25"/>
      <c r="H31" s="16"/>
    </row>
    <row r="32" ht="14.25" spans="1:8">
      <c r="A32" s="95" t="s">
        <v>23</v>
      </c>
      <c r="B32" s="96"/>
      <c r="C32" s="96"/>
      <c r="D32" s="96"/>
      <c r="E32" s="96"/>
      <c r="F32" s="96"/>
      <c r="G32" s="97"/>
      <c r="H32" s="16"/>
    </row>
    <row r="33" ht="100" customHeight="1" spans="1:8">
      <c r="A33" s="29" t="s">
        <v>24</v>
      </c>
      <c r="B33" s="30"/>
      <c r="C33" s="30"/>
      <c r="D33" s="30"/>
      <c r="E33" s="30"/>
      <c r="F33" s="30"/>
      <c r="G33" s="31"/>
      <c r="H33" s="16"/>
    </row>
    <row r="34" ht="20" customHeight="1" spans="1:8">
      <c r="A34" s="98" t="s">
        <v>25</v>
      </c>
      <c r="B34" s="99"/>
      <c r="C34" s="99"/>
      <c r="D34" s="99"/>
      <c r="E34" s="99"/>
      <c r="F34" s="99"/>
      <c r="G34" s="100"/>
      <c r="H34" s="16"/>
    </row>
    <row r="35" spans="1:8">
      <c r="A35" s="16"/>
      <c r="B35" s="16"/>
      <c r="C35" s="16"/>
      <c r="D35" s="16"/>
      <c r="E35" s="16"/>
      <c r="F35" s="16"/>
      <c r="G35" s="16"/>
      <c r="H35" s="16"/>
    </row>
  </sheetData>
  <mergeCells count="26">
    <mergeCell ref="A1:G1"/>
    <mergeCell ref="A7:G7"/>
    <mergeCell ref="A13:G13"/>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3:G33"/>
    <mergeCell ref="A34:G34"/>
    <mergeCell ref="F4:F6"/>
    <mergeCell ref="F10:F12"/>
    <mergeCell ref="F16:F18"/>
    <mergeCell ref="G5:G6"/>
    <mergeCell ref="G11:G12"/>
    <mergeCell ref="G17:G18"/>
    <mergeCell ref="J13:J14"/>
  </mergeCells>
  <pageMargins left="0.75" right="0.275" top="0.156944444444444" bottom="0.0388888888888889" header="0.118055555555556" footer="0.0388888888888889"/>
  <pageSetup paperSize="9" scale="6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K10" sqref="K10"/>
    </sheetView>
  </sheetViews>
  <sheetFormatPr defaultColWidth="9" defaultRowHeight="13.5"/>
  <cols>
    <col min="1" max="1" width="31.4" customWidth="1"/>
    <col min="2" max="2" width="18.0666666666667" customWidth="1"/>
    <col min="3" max="5" width="20.5666666666667" customWidth="1"/>
    <col min="6" max="6" width="20.375" customWidth="1"/>
    <col min="7" max="7" width="50.5083333333333" customWidth="1"/>
    <col min="8" max="8" width="2.50833333333333" customWidth="1"/>
  </cols>
  <sheetData>
    <row r="1" ht="48" customHeight="1" spans="1:9">
      <c r="A1" s="1" t="s">
        <v>59</v>
      </c>
      <c r="B1" s="2"/>
      <c r="C1" s="2"/>
      <c r="D1" s="2"/>
      <c r="E1" s="2"/>
      <c r="F1" s="2"/>
      <c r="G1" s="3"/>
      <c r="H1" s="4"/>
      <c r="I1" s="4"/>
    </row>
    <row r="2" ht="26" customHeight="1" spans="1:9">
      <c r="A2" s="5" t="s">
        <v>1</v>
      </c>
      <c r="B2" s="6" t="s">
        <v>2</v>
      </c>
      <c r="C2" s="6" t="s">
        <v>3</v>
      </c>
      <c r="D2" s="7" t="s">
        <v>4</v>
      </c>
      <c r="E2" s="6" t="s">
        <v>5</v>
      </c>
      <c r="F2" s="8" t="s">
        <v>60</v>
      </c>
      <c r="G2" s="8"/>
      <c r="H2" s="8"/>
      <c r="I2" s="8"/>
    </row>
    <row r="3" ht="38" customHeight="1" spans="1:9">
      <c r="A3" s="9" t="s">
        <v>7</v>
      </c>
      <c r="B3" s="6">
        <f>7-0.5</f>
        <v>6.5</v>
      </c>
      <c r="C3" s="6">
        <f>6.5+0.5-0.5</f>
        <v>6.5</v>
      </c>
      <c r="D3" s="7">
        <f>6.3+0.5-0.5</f>
        <v>6.3</v>
      </c>
      <c r="E3" s="6">
        <f>6.2+0.5-0.5</f>
        <v>6.2</v>
      </c>
      <c r="F3" s="8"/>
      <c r="G3" s="8"/>
      <c r="H3" s="8"/>
      <c r="I3" s="8"/>
    </row>
    <row r="4" ht="26" customHeight="1" spans="1:9">
      <c r="A4" s="10" t="s">
        <v>8</v>
      </c>
      <c r="B4" s="6" t="s">
        <v>9</v>
      </c>
      <c r="C4" s="6">
        <f>7.9+0.5-0.5</f>
        <v>7.9</v>
      </c>
      <c r="D4" s="7">
        <f>7.4+0.5-0.5</f>
        <v>7.4</v>
      </c>
      <c r="E4" s="11">
        <f>6.6+0.5-0.5</f>
        <v>6.6</v>
      </c>
      <c r="F4" s="8"/>
      <c r="G4" s="8"/>
      <c r="H4" s="8"/>
      <c r="I4" s="8"/>
    </row>
    <row r="5" ht="55" customHeight="1" spans="1:9">
      <c r="A5" s="9" t="s">
        <v>10</v>
      </c>
      <c r="B5" s="6" t="s">
        <v>9</v>
      </c>
      <c r="C5" s="6">
        <f>8.7+0.5-0.5</f>
        <v>8.7</v>
      </c>
      <c r="D5" s="7">
        <f>7.5+0.5-0.5</f>
        <v>7.5</v>
      </c>
      <c r="E5" s="6">
        <f>6.7+0.5-0.5</f>
        <v>6.7</v>
      </c>
      <c r="F5" s="12" t="s">
        <v>39</v>
      </c>
      <c r="G5" s="12"/>
      <c r="H5" s="12"/>
      <c r="I5" s="12"/>
    </row>
    <row r="6" ht="26" customHeight="1" spans="1:9">
      <c r="A6" s="10" t="s">
        <v>12</v>
      </c>
      <c r="B6" s="6" t="s">
        <v>9</v>
      </c>
      <c r="C6" s="6">
        <f>8.9+0.5-0.5</f>
        <v>8.9</v>
      </c>
      <c r="D6" s="7">
        <f>8.7+0.5-0.5</f>
        <v>8.7</v>
      </c>
      <c r="E6" s="6">
        <f>8.5+0.5-0.5</f>
        <v>8.5</v>
      </c>
      <c r="F6" s="12" t="s">
        <v>61</v>
      </c>
      <c r="G6" s="12"/>
      <c r="H6" s="12"/>
      <c r="I6" s="12"/>
    </row>
    <row r="7" ht="40" customHeight="1" spans="1:9">
      <c r="A7" s="9" t="s">
        <v>14</v>
      </c>
      <c r="B7" s="6" t="s">
        <v>9</v>
      </c>
      <c r="C7" s="6">
        <f>9.9+0.5-0.5</f>
        <v>9.9</v>
      </c>
      <c r="D7" s="7">
        <f>9.7+0.5-0.5</f>
        <v>9.7</v>
      </c>
      <c r="E7" s="6">
        <f>9.5+0.5-0.5</f>
        <v>9.5</v>
      </c>
      <c r="F7" s="12"/>
      <c r="G7" s="12"/>
      <c r="H7" s="12"/>
      <c r="I7" s="12"/>
    </row>
    <row r="8" ht="26" customHeight="1" spans="1:9">
      <c r="A8" s="10" t="s">
        <v>15</v>
      </c>
      <c r="B8" s="6" t="s">
        <v>9</v>
      </c>
      <c r="C8" s="6">
        <f>10.5+0.5-0.5</f>
        <v>10.5</v>
      </c>
      <c r="D8" s="7">
        <f>10.3+0.5-0.5</f>
        <v>10.3</v>
      </c>
      <c r="E8" s="6">
        <f>9.9+0.5-0.5</f>
        <v>9.9</v>
      </c>
      <c r="F8" s="12"/>
      <c r="G8" s="12"/>
      <c r="H8" s="12"/>
      <c r="I8" s="12"/>
    </row>
    <row r="9" ht="26" customHeight="1" spans="1:9">
      <c r="A9" s="10" t="s">
        <v>16</v>
      </c>
      <c r="B9" s="6" t="s">
        <v>9</v>
      </c>
      <c r="C9" s="6">
        <f>10.9+0.5-0.5</f>
        <v>10.9</v>
      </c>
      <c r="D9" s="7">
        <f>10.7+0.5-0.5</f>
        <v>10.7</v>
      </c>
      <c r="E9" s="6">
        <f>10.5+0.5-0.5</f>
        <v>10.5</v>
      </c>
      <c r="F9" s="12"/>
      <c r="G9" s="12"/>
      <c r="H9" s="12"/>
      <c r="I9" s="12"/>
    </row>
    <row r="10" ht="26" customHeight="1" spans="1:9">
      <c r="A10" s="10" t="s">
        <v>17</v>
      </c>
      <c r="B10" s="6" t="s">
        <v>9</v>
      </c>
      <c r="C10" s="6">
        <f>11.5+0.5-0.5</f>
        <v>11.5</v>
      </c>
      <c r="D10" s="7">
        <f>11.1+0.5-0.5</f>
        <v>11.1</v>
      </c>
      <c r="E10" s="6">
        <f>10.7+0.5-0.5</f>
        <v>10.7</v>
      </c>
      <c r="F10" s="12"/>
      <c r="G10" s="12"/>
      <c r="H10" s="12"/>
      <c r="I10" s="12"/>
    </row>
    <row r="11" ht="76" customHeight="1" spans="1:9">
      <c r="A11" s="13" t="s">
        <v>18</v>
      </c>
      <c r="B11" s="14"/>
      <c r="C11" s="14"/>
      <c r="D11" s="14"/>
      <c r="E11" s="14"/>
      <c r="F11" s="14"/>
      <c r="G11" s="15"/>
      <c r="H11" s="16"/>
    </row>
    <row r="12" ht="14.25" spans="1:9">
      <c r="A12" s="17" t="s">
        <v>19</v>
      </c>
      <c r="B12" s="18"/>
      <c r="C12" s="18"/>
      <c r="D12" s="18"/>
      <c r="E12" s="18"/>
      <c r="F12" s="18"/>
      <c r="G12" s="19"/>
      <c r="H12" s="16"/>
    </row>
    <row r="13" ht="72" customHeight="1" spans="1:9">
      <c r="A13" s="20" t="s">
        <v>20</v>
      </c>
      <c r="B13" s="21"/>
      <c r="C13" s="21"/>
      <c r="D13" s="21"/>
      <c r="E13" s="21"/>
      <c r="F13" s="21"/>
      <c r="G13" s="22"/>
      <c r="H13" s="16"/>
    </row>
    <row r="14" ht="14.25" spans="1:9">
      <c r="A14" s="17" t="s">
        <v>21</v>
      </c>
      <c r="B14" s="18"/>
      <c r="C14" s="18"/>
      <c r="D14" s="18"/>
      <c r="E14" s="18"/>
      <c r="F14" s="18"/>
      <c r="G14" s="19"/>
      <c r="H14" s="16"/>
    </row>
    <row r="15" ht="196" customHeight="1" spans="1:9">
      <c r="A15" s="23" t="s">
        <v>22</v>
      </c>
      <c r="B15" s="24"/>
      <c r="C15" s="24"/>
      <c r="D15" s="24"/>
      <c r="E15" s="24"/>
      <c r="F15" s="24"/>
      <c r="G15" s="25"/>
      <c r="H15" s="16"/>
    </row>
    <row r="16" ht="14.25" spans="1:9">
      <c r="A16" s="26" t="s">
        <v>23</v>
      </c>
      <c r="B16" s="27"/>
      <c r="C16" s="27"/>
      <c r="D16" s="27"/>
      <c r="E16" s="27"/>
      <c r="F16" s="27"/>
      <c r="G16" s="28"/>
      <c r="H16" s="16"/>
    </row>
    <row r="17" ht="152" customHeight="1" spans="1:8">
      <c r="A17" s="29" t="s">
        <v>24</v>
      </c>
      <c r="B17" s="30"/>
      <c r="C17" s="30"/>
      <c r="D17" s="30"/>
      <c r="E17" s="30"/>
      <c r="F17" s="30"/>
      <c r="G17" s="31"/>
      <c r="H17" s="16"/>
    </row>
    <row r="18" ht="33" customHeight="1" spans="1:8">
      <c r="A18" s="32" t="s">
        <v>25</v>
      </c>
      <c r="B18" s="33"/>
      <c r="C18" s="33"/>
      <c r="D18" s="33"/>
      <c r="E18" s="33"/>
      <c r="F18" s="33"/>
      <c r="G18" s="34"/>
      <c r="H18" s="16"/>
    </row>
    <row r="19" spans="1:8">
      <c r="A19" s="16"/>
      <c r="B19" s="16"/>
      <c r="C19" s="16"/>
      <c r="D19" s="16"/>
      <c r="E19" s="16"/>
      <c r="F19" s="16"/>
      <c r="G19" s="16"/>
      <c r="H19" s="16"/>
    </row>
  </sheetData>
  <mergeCells count="12">
    <mergeCell ref="A1:G1"/>
    <mergeCell ref="F5:I5"/>
    <mergeCell ref="A11:G11"/>
    <mergeCell ref="A12:G12"/>
    <mergeCell ref="A13:G13"/>
    <mergeCell ref="A14:G14"/>
    <mergeCell ref="A15:G15"/>
    <mergeCell ref="A16:G16"/>
    <mergeCell ref="A17:G17"/>
    <mergeCell ref="A18:G18"/>
    <mergeCell ref="F2:I4"/>
    <mergeCell ref="F6:I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卡派特惠专线</vt:lpstr>
      <vt:lpstr>快递专线</vt:lpstr>
      <vt:lpstr>化妆品特惠卡派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跨境物流～杨生</cp:lastModifiedBy>
  <dcterms:created xsi:type="dcterms:W3CDTF">2021-02-22T13:01:00Z</dcterms:created>
  <dcterms:modified xsi:type="dcterms:W3CDTF">2025-12-08T06:28:55Z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E7A2C2A5821B48589417DE3313545AC8_13</vt:lpwstr>
  </property>
  <property fmtid="{D5CDD505-2E9C-101B-9397-08002B2CF9AE}" pid="4" name="KSOReadingLayout">
    <vt:bool>true</vt:bool>
  </property>
</Properties>
</file>